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 activeTab="1"/>
  </bookViews>
  <sheets>
    <sheet name="Entrate_rendiconto2017" sheetId="1" r:id="rId1"/>
    <sheet name="Spese_rendiconto2017" sheetId="2" r:id="rId2"/>
  </sheets>
  <definedNames>
    <definedName name="_xlnm.Print_Area" localSheetId="0">Entrate_rendiconto2017!$A$1:$D$60</definedName>
  </definedNames>
  <calcPr calcId="145621"/>
</workbook>
</file>

<file path=xl/calcChain.xml><?xml version="1.0" encoding="utf-8"?>
<calcChain xmlns="http://schemas.openxmlformats.org/spreadsheetml/2006/main">
  <c r="BW53" i="2" l="1"/>
  <c r="BU53" i="2"/>
  <c r="BT52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V50" i="2" s="1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V41" i="2" s="1"/>
  <c r="BU40" i="2"/>
  <c r="BW39" i="2"/>
  <c r="BV39" i="2"/>
  <c r="BU39" i="2"/>
  <c r="BW38" i="2"/>
  <c r="BV38" i="2"/>
  <c r="BU38" i="2"/>
  <c r="BW37" i="2"/>
  <c r="BW41" i="2" s="1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V34" i="2" s="1"/>
  <c r="BU33" i="2"/>
  <c r="BW32" i="2"/>
  <c r="BV32" i="2"/>
  <c r="BU32" i="2"/>
  <c r="BW31" i="2"/>
  <c r="BV31" i="2"/>
  <c r="BU31" i="2"/>
  <c r="BU34" i="2" s="1"/>
  <c r="BW30" i="2"/>
  <c r="BW34" i="2" s="1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R52" i="2" s="1"/>
  <c r="BQ19" i="2"/>
  <c r="BP19" i="2"/>
  <c r="BP52" i="2" s="1"/>
  <c r="BO19" i="2"/>
  <c r="BO52" i="2" s="1"/>
  <c r="BN19" i="2"/>
  <c r="BN52" i="2" s="1"/>
  <c r="BM19" i="2"/>
  <c r="BM52" i="2" s="1"/>
  <c r="BL19" i="2"/>
  <c r="BL52" i="2" s="1"/>
  <c r="BK19" i="2"/>
  <c r="BK52" i="2" s="1"/>
  <c r="BJ19" i="2"/>
  <c r="BJ52" i="2" s="1"/>
  <c r="BI19" i="2"/>
  <c r="BI52" i="2" s="1"/>
  <c r="BH19" i="2"/>
  <c r="BH52" i="2" s="1"/>
  <c r="BG19" i="2"/>
  <c r="BG52" i="2" s="1"/>
  <c r="BF19" i="2"/>
  <c r="BF52" i="2" s="1"/>
  <c r="BE19" i="2"/>
  <c r="BE52" i="2" s="1"/>
  <c r="BD19" i="2"/>
  <c r="BD52" i="2" s="1"/>
  <c r="BC19" i="2"/>
  <c r="BC52" i="2" s="1"/>
  <c r="BB19" i="2"/>
  <c r="BB52" i="2" s="1"/>
  <c r="BA19" i="2"/>
  <c r="BA52" i="2" s="1"/>
  <c r="AZ19" i="2"/>
  <c r="AZ52" i="2" s="1"/>
  <c r="AY19" i="2"/>
  <c r="AY52" i="2" s="1"/>
  <c r="AX19" i="2"/>
  <c r="AX52" i="2" s="1"/>
  <c r="AW19" i="2"/>
  <c r="AW52" i="2" s="1"/>
  <c r="AV19" i="2"/>
  <c r="AV52" i="2" s="1"/>
  <c r="AU19" i="2"/>
  <c r="AU52" i="2" s="1"/>
  <c r="AT19" i="2"/>
  <c r="AT52" i="2" s="1"/>
  <c r="AS19" i="2"/>
  <c r="AS52" i="2" s="1"/>
  <c r="AR19" i="2"/>
  <c r="AR52" i="2" s="1"/>
  <c r="AQ19" i="2"/>
  <c r="AQ52" i="2" s="1"/>
  <c r="AP19" i="2"/>
  <c r="AP52" i="2" s="1"/>
  <c r="AO19" i="2"/>
  <c r="AO52" i="2" s="1"/>
  <c r="AN19" i="2"/>
  <c r="AN52" i="2" s="1"/>
  <c r="AM19" i="2"/>
  <c r="AM52" i="2" s="1"/>
  <c r="AL19" i="2"/>
  <c r="AL52" i="2" s="1"/>
  <c r="AK19" i="2"/>
  <c r="AK52" i="2" s="1"/>
  <c r="AJ19" i="2"/>
  <c r="AJ52" i="2" s="1"/>
  <c r="AI19" i="2"/>
  <c r="AI52" i="2" s="1"/>
  <c r="AH19" i="2"/>
  <c r="AH52" i="2" s="1"/>
  <c r="AG19" i="2"/>
  <c r="AG52" i="2" s="1"/>
  <c r="AF19" i="2"/>
  <c r="AF52" i="2" s="1"/>
  <c r="AE19" i="2"/>
  <c r="AD19" i="2"/>
  <c r="AC19" i="2"/>
  <c r="AC52" i="2" s="1"/>
  <c r="AB19" i="2"/>
  <c r="AB52" i="2" s="1"/>
  <c r="AA19" i="2"/>
  <c r="Z19" i="2"/>
  <c r="Y19" i="2"/>
  <c r="Y52" i="2" s="1"/>
  <c r="X19" i="2"/>
  <c r="X52" i="2" s="1"/>
  <c r="W19" i="2"/>
  <c r="W52" i="2" s="1"/>
  <c r="V19" i="2"/>
  <c r="V52" i="2" s="1"/>
  <c r="U19" i="2"/>
  <c r="U52" i="2" s="1"/>
  <c r="T19" i="2"/>
  <c r="T52" i="2" s="1"/>
  <c r="S19" i="2"/>
  <c r="S52" i="2" s="1"/>
  <c r="R19" i="2"/>
  <c r="R52" i="2" s="1"/>
  <c r="Q19" i="2"/>
  <c r="Q52" i="2" s="1"/>
  <c r="P19" i="2"/>
  <c r="P52" i="2" s="1"/>
  <c r="O19" i="2"/>
  <c r="O52" i="2" s="1"/>
  <c r="N19" i="2"/>
  <c r="M19" i="2"/>
  <c r="M52" i="2" s="1"/>
  <c r="L19" i="2"/>
  <c r="L52" i="2" s="1"/>
  <c r="K19" i="2"/>
  <c r="K52" i="2" s="1"/>
  <c r="J19" i="2"/>
  <c r="J52" i="2" s="1"/>
  <c r="I19" i="2"/>
  <c r="I52" i="2" s="1"/>
  <c r="H19" i="2"/>
  <c r="H52" i="2" s="1"/>
  <c r="G19" i="2"/>
  <c r="G52" i="2" s="1"/>
  <c r="F19" i="2"/>
  <c r="F52" i="2" s="1"/>
  <c r="E19" i="2"/>
  <c r="E52" i="2" s="1"/>
  <c r="D19" i="2"/>
  <c r="C19" i="2"/>
  <c r="C52" i="2" s="1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BS52" i="2" l="1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U52" i="2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<sst xmlns="http://schemas.openxmlformats.org/spreadsheetml/2006/main" count="239" uniqueCount="145">
  <si>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</si>
  <si>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</si>
  <si>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</si>
  <si>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</si>
  <si>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</si>
  <si>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</si>
  <si>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</si>
  <si>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</si>
  <si>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</si>
  <si>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</si>
  <si>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</si>
  <si>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</si>
  <si>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</si>
  <si>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</si>
  <si>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</si>
  <si>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</si>
  <si>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</si>
  <si>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</si>
  <si>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</si>
  <si>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</si>
  <si>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</si>
  <si>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</si>
  <si>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</si>
  <si>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</si>
  <si>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</si>
  <si>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</si>
  <si>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</si>
  <si>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</si>
  <si>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</si>
  <si>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</si>
  <si>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</si>
  <si>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</si>
  <si>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</si>
  <si>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</si>
  <si>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</si>
  <si>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</si>
  <si>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</si>
  <si>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</si>
  <si>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</si>
  <si>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</si>
  <si>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</si>
  <si>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</si>
  <si>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</si>
  <si>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</si>
  <si>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</si>
  <si>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</si>
  <si>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</si>
  <si>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</si>
  <si>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</si>
  <si>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</si>
  <si>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</si>
  <si>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</si>
  <si>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</si>
  <si>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</si>
  <si>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</si>
  <si>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</si>
  <si>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</si>
  <si>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</si>
  <si>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</si>
  <si>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</si>
  <si>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</si>
  <si>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</si>
  <si>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</si>
  <si>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</si>
  <si>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</si>
  <si>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</si>
  <si>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</si>
  <si>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</si>
  <si>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</si>
  <si>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</si>
  <si>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</si>
  <si>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</si>
  <si>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</si>
  <si>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</si>
  <si>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</si>
  <si>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</si>
  <si>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</si>
  <si>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</si>
  <si>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</si>
  <si>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</si>
  <si>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</si>
  <si>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</si>
  <si>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</si>
  <si>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</si>
  <si>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</si>
  <si>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</si>
  <si>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</si>
  <si>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</si>
  <si>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</si>
  <si>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</si>
  <si>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</si>
  <si>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</si>
  <si>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</si>
  <si>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</si>
  <si>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</si>
  <si>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</si>
  <si>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</si>
  <si>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</si>
  <si>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</si>
  <si>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</si>
  <si>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</si>
  <si>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</si>
  <si>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</si>
  <si>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</si>
  <si>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</si>
  <si>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</si>
  <si>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</si>
  <si>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</si>
  <si>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</si>
  <si>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</si>
  <si>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</si>
  <si>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</si>
  <si>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</si>
  <si>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</si>
  <si>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</si>
  <si>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</si>
  <si>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</si>
  <si>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</si>
  <si>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</si>
  <si>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</si>
  <si>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</si>
  <si>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</si>
  <si>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</si>
  <si>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</si>
  <si>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</si>
  <si>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</si>
  <si>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</si>
  <si>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</si>
  <si>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</si>
  <si>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</si>
  <si>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</si>
  <si>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</si>
  <si>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</si>
  <si>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</si>
  <si>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</si>
  <si>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</si>
  <si>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</si>
  <si>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</si>
  <si>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</si>
  <si>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</si>
  <si>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</si>
  <si>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</si>
  <si>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Dati di Rendiconto anno 2017 (*)</t>
  </si>
  <si>
    <t>AVANZO FORMATOSI NELL'ESERCIZIO/FONDO DI CASSA (**)
(Totale generale delle entrate - Totale generale delle spese)</t>
  </si>
  <si>
    <t>Dati di Rediconto anno 2017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</si>
</sst>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zoomScaleNormal="100" workbookViewId="0">
      <selection activeCell="D8" sqref="D8"/>
    </sheetView>
  </sheetViews>
  <sheetFormatPr defaultRowHeight="14.4" x14ac:dyDescent="0.3"/>
  <cols>
    <col min="2" max="2" width="61.109375" customWidth="1"/>
    <col min="3" max="3" width="15" customWidth="1"/>
    <col min="4" max="4" width="15.109375" customWidth="1"/>
  </cols>
  <sheetData>
    <row r="1" spans="1:4" ht="22.8" customHeight="1" x14ac:dyDescent="0.3">
      <c r="A1" s="46" t="s">
        <v>69</v>
      </c>
    </row>
    <row r="2" spans="1:4" ht="21" customHeight="1" thickBot="1" x14ac:dyDescent="0.35">
      <c r="A2" s="46" t="s">
        <v>144</v>
      </c>
    </row>
    <row r="3" spans="1:4" ht="42" customHeight="1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>
        <v>0</v>
      </c>
      <c r="D4" s="7"/>
    </row>
    <row r="5" spans="1:4" x14ac:dyDescent="0.3">
      <c r="A5" s="8"/>
      <c r="B5" s="9" t="s">
        <v>5</v>
      </c>
      <c r="C5" s="10">
        <v>36789.35</v>
      </c>
      <c r="D5" s="11"/>
    </row>
    <row r="6" spans="1:4" x14ac:dyDescent="0.3">
      <c r="A6" s="8"/>
      <c r="B6" s="9" t="s">
        <v>6</v>
      </c>
      <c r="C6" s="10">
        <v>50000</v>
      </c>
      <c r="D6" s="11"/>
    </row>
    <row r="7" spans="1:4" ht="15" thickBot="1" x14ac:dyDescent="0.35">
      <c r="A7" s="12"/>
      <c r="B7" s="13" t="s">
        <v>7</v>
      </c>
      <c r="C7" s="14"/>
      <c r="D7" s="15">
        <v>541313.14</v>
      </c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479602.63</v>
      </c>
      <c r="D9" s="21">
        <v>401220.12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107644.55</v>
      </c>
      <c r="D13" s="21">
        <v>114118.35</v>
      </c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587247.18000000005</v>
      </c>
      <c r="D15" s="29">
        <f>D9+D10+D11+D12+D13+D14</f>
        <v>515338.47</v>
      </c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37611.31</v>
      </c>
      <c r="D17" s="21">
        <v>35666.15</v>
      </c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37611.31</v>
      </c>
      <c r="D22" s="29">
        <f>D17+D18+D19+D20+D21</f>
        <v>35666.15</v>
      </c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52876.09</v>
      </c>
      <c r="D24" s="21">
        <v>65721.789999999994</v>
      </c>
    </row>
    <row r="25" spans="1:4" x14ac:dyDescent="0.3">
      <c r="A25" s="19">
        <v>30200</v>
      </c>
      <c r="B25" s="20" t="s">
        <v>28</v>
      </c>
      <c r="C25" s="10">
        <v>153</v>
      </c>
      <c r="D25" s="21">
        <v>153</v>
      </c>
    </row>
    <row r="26" spans="1:4" x14ac:dyDescent="0.3">
      <c r="A26" s="19">
        <v>30300</v>
      </c>
      <c r="B26" s="20" t="s">
        <v>29</v>
      </c>
      <c r="C26" s="10">
        <v>7.24</v>
      </c>
      <c r="D26" s="21">
        <v>7.24</v>
      </c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49397.7</v>
      </c>
      <c r="D28" s="30">
        <v>36596.89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102434.03</v>
      </c>
      <c r="D29" s="29">
        <f>D24+D25+D26+D27+D28</f>
        <v>102478.92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>
        <v>37886.639999999999</v>
      </c>
      <c r="D32" s="31">
        <v>0</v>
      </c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3077.47</v>
      </c>
      <c r="D34" s="21">
        <v>3077.47</v>
      </c>
    </row>
    <row r="35" spans="1:4" x14ac:dyDescent="0.3">
      <c r="A35" s="19">
        <v>40500</v>
      </c>
      <c r="B35" s="20" t="s">
        <v>39</v>
      </c>
      <c r="C35" s="32">
        <v>20342.080000000002</v>
      </c>
      <c r="D35" s="30">
        <v>20342.080000000002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61306.19</v>
      </c>
      <c r="D36" s="29">
        <f>D31+D32+D33+D34+D35</f>
        <v>23419.550000000003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>
        <v>0</v>
      </c>
      <c r="D46" s="21">
        <v>10045.91</v>
      </c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10045.91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123253.25</v>
      </c>
      <c r="D53" s="21">
        <v>126253.25</v>
      </c>
    </row>
    <row r="54" spans="1:4" x14ac:dyDescent="0.3">
      <c r="A54" s="19">
        <v>90200</v>
      </c>
      <c r="B54" s="20" t="s">
        <v>62</v>
      </c>
      <c r="C54" s="37">
        <v>26818.73</v>
      </c>
      <c r="D54" s="39">
        <v>26818.73</v>
      </c>
    </row>
    <row r="55" spans="1:4" ht="15" thickBot="1" x14ac:dyDescent="0.35">
      <c r="A55" s="33">
        <v>90000</v>
      </c>
      <c r="B55" s="27" t="s">
        <v>63</v>
      </c>
      <c r="C55" s="28">
        <f>C53+C54</f>
        <v>150071.98000000001</v>
      </c>
      <c r="D55" s="29">
        <f>D53+D54</f>
        <v>153071.98000000001</v>
      </c>
    </row>
    <row r="56" spans="1:4" ht="15.6" thickTop="1" thickBot="1" x14ac:dyDescent="0.35">
      <c r="A56" s="91" t="s">
        <v>64</v>
      </c>
      <c r="B56" s="92"/>
      <c r="C56" s="40">
        <f>C15+C22+C29+C36+C42+C48+C51+C55</f>
        <v>938670.69</v>
      </c>
      <c r="D56" s="41">
        <f>D15+D22+D29+D36+D42+D48+D51+D55</f>
        <v>840020.9800000001</v>
      </c>
    </row>
    <row r="57" spans="1:4" ht="15.6" thickTop="1" thickBot="1" x14ac:dyDescent="0.35">
      <c r="A57" s="91" t="s">
        <v>65</v>
      </c>
      <c r="B57" s="92"/>
      <c r="C57" s="40">
        <f>C56+C4+C5+C6+C7</f>
        <v>1025460.0399999999</v>
      </c>
      <c r="D57" s="41">
        <f>D56+D4+D5+D6+D7</f>
        <v>1381334.12</v>
      </c>
    </row>
    <row r="58" spans="1:4" ht="39.6" customHeight="1" thickTop="1" thickBot="1" x14ac:dyDescent="0.35">
      <c r="A58" s="93" t="s">
        <v>68</v>
      </c>
      <c r="B58" s="94"/>
      <c r="C58" s="42"/>
      <c r="D58" s="43"/>
    </row>
    <row r="59" spans="1:4" ht="15" thickTop="1" x14ac:dyDescent="0.3">
      <c r="A59" s="44" t="s">
        <v>66</v>
      </c>
      <c r="B59" s="45"/>
      <c r="C59" s="45"/>
      <c r="D59" s="45"/>
    </row>
    <row r="60" spans="1:4" x14ac:dyDescent="0.3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tabSelected="1" workbookViewId="0">
      <selection activeCell="BW52" sqref="BW52"/>
    </sheetView>
  </sheetViews>
  <sheetFormatPr defaultRowHeight="14.4" x14ac:dyDescent="0.3"/>
  <cols>
    <col min="2" max="2" width="38.33203125" customWidth="1"/>
    <col min="3" max="41" width="8.88671875" customWidth="1"/>
  </cols>
  <sheetData>
    <row r="1" spans="1:75" x14ac:dyDescent="0.3">
      <c r="A1" s="46" t="s">
        <v>141</v>
      </c>
    </row>
    <row r="2" spans="1:75" ht="15" thickBot="1" x14ac:dyDescent="0.35">
      <c r="A2" s="46" t="s">
        <v>142</v>
      </c>
    </row>
    <row r="3" spans="1:75" ht="15" thickTop="1" x14ac:dyDescent="0.3">
      <c r="A3" s="116" t="s">
        <v>70</v>
      </c>
      <c r="B3" s="117"/>
      <c r="C3" s="113">
        <v>1</v>
      </c>
      <c r="D3" s="114"/>
      <c r="E3" s="115"/>
      <c r="F3" s="114">
        <v>2</v>
      </c>
      <c r="G3" s="114"/>
      <c r="H3" s="115"/>
      <c r="I3" s="113">
        <v>3</v>
      </c>
      <c r="J3" s="114"/>
      <c r="K3" s="115"/>
      <c r="L3" s="113">
        <v>4</v>
      </c>
      <c r="M3" s="114"/>
      <c r="N3" s="115"/>
      <c r="O3" s="113">
        <v>5</v>
      </c>
      <c r="P3" s="114"/>
      <c r="Q3" s="115"/>
      <c r="R3" s="113">
        <v>6</v>
      </c>
      <c r="S3" s="114"/>
      <c r="T3" s="115"/>
      <c r="U3" s="113">
        <v>7</v>
      </c>
      <c r="V3" s="114"/>
      <c r="W3" s="115"/>
      <c r="X3" s="113">
        <v>8</v>
      </c>
      <c r="Y3" s="114"/>
      <c r="Z3" s="115"/>
      <c r="AA3" s="113">
        <v>9</v>
      </c>
      <c r="AB3" s="114"/>
      <c r="AC3" s="115"/>
      <c r="AD3" s="113">
        <v>10</v>
      </c>
      <c r="AE3" s="114"/>
      <c r="AF3" s="115"/>
      <c r="AG3" s="113">
        <v>11</v>
      </c>
      <c r="AH3" s="114"/>
      <c r="AI3" s="115"/>
      <c r="AJ3" s="113">
        <v>12</v>
      </c>
      <c r="AK3" s="114"/>
      <c r="AL3" s="115"/>
      <c r="AM3" s="113">
        <v>13</v>
      </c>
      <c r="AN3" s="114"/>
      <c r="AO3" s="115"/>
      <c r="AP3" s="113">
        <v>14</v>
      </c>
      <c r="AQ3" s="114"/>
      <c r="AR3" s="115"/>
      <c r="AS3" s="113">
        <v>15</v>
      </c>
      <c r="AT3" s="114"/>
      <c r="AU3" s="115"/>
      <c r="AV3" s="113">
        <v>16</v>
      </c>
      <c r="AW3" s="114"/>
      <c r="AX3" s="115"/>
      <c r="AY3" s="113">
        <v>17</v>
      </c>
      <c r="AZ3" s="114"/>
      <c r="BA3" s="115"/>
      <c r="BB3" s="113">
        <v>18</v>
      </c>
      <c r="BC3" s="114"/>
      <c r="BD3" s="115"/>
      <c r="BE3" s="113">
        <v>19</v>
      </c>
      <c r="BF3" s="114"/>
      <c r="BG3" s="115"/>
      <c r="BH3" s="113">
        <v>20</v>
      </c>
      <c r="BI3" s="114"/>
      <c r="BJ3" s="115"/>
      <c r="BK3" s="113">
        <v>50</v>
      </c>
      <c r="BL3" s="114"/>
      <c r="BM3" s="115"/>
      <c r="BN3" s="113">
        <v>60</v>
      </c>
      <c r="BO3" s="114"/>
      <c r="BP3" s="115"/>
      <c r="BQ3" s="113">
        <v>99</v>
      </c>
      <c r="BR3" s="114"/>
      <c r="BS3" s="115"/>
      <c r="BT3" s="105" t="s">
        <v>71</v>
      </c>
      <c r="BU3" s="107" t="s">
        <v>72</v>
      </c>
      <c r="BV3" s="108"/>
      <c r="BW3" s="109"/>
    </row>
    <row r="4" spans="1:75" ht="27" customHeight="1" x14ac:dyDescent="0.3">
      <c r="A4" s="118"/>
      <c r="B4" s="119"/>
      <c r="C4" s="101" t="s">
        <v>73</v>
      </c>
      <c r="D4" s="102"/>
      <c r="E4" s="103"/>
      <c r="F4" s="102" t="s">
        <v>74</v>
      </c>
      <c r="G4" s="102"/>
      <c r="H4" s="103"/>
      <c r="I4" s="101" t="s">
        <v>75</v>
      </c>
      <c r="J4" s="102"/>
      <c r="K4" s="103"/>
      <c r="L4" s="101" t="s">
        <v>76</v>
      </c>
      <c r="M4" s="102"/>
      <c r="N4" s="103"/>
      <c r="O4" s="101" t="s">
        <v>77</v>
      </c>
      <c r="P4" s="102"/>
      <c r="Q4" s="103"/>
      <c r="R4" s="101" t="s">
        <v>78</v>
      </c>
      <c r="S4" s="102"/>
      <c r="T4" s="103"/>
      <c r="U4" s="101" t="s">
        <v>79</v>
      </c>
      <c r="V4" s="102"/>
      <c r="W4" s="103"/>
      <c r="X4" s="101" t="s">
        <v>80</v>
      </c>
      <c r="Y4" s="102"/>
      <c r="Z4" s="103"/>
      <c r="AA4" s="101" t="s">
        <v>81</v>
      </c>
      <c r="AB4" s="102"/>
      <c r="AC4" s="103"/>
      <c r="AD4" s="101" t="s">
        <v>82</v>
      </c>
      <c r="AE4" s="102"/>
      <c r="AF4" s="103"/>
      <c r="AG4" s="101" t="s">
        <v>83</v>
      </c>
      <c r="AH4" s="102"/>
      <c r="AI4" s="103"/>
      <c r="AJ4" s="101" t="s">
        <v>84</v>
      </c>
      <c r="AK4" s="102"/>
      <c r="AL4" s="103"/>
      <c r="AM4" s="101" t="s">
        <v>85</v>
      </c>
      <c r="AN4" s="102"/>
      <c r="AO4" s="103"/>
      <c r="AP4" s="101" t="s">
        <v>86</v>
      </c>
      <c r="AQ4" s="102"/>
      <c r="AR4" s="103"/>
      <c r="AS4" s="101" t="s">
        <v>87</v>
      </c>
      <c r="AT4" s="102"/>
      <c r="AU4" s="103"/>
      <c r="AV4" s="101" t="s">
        <v>88</v>
      </c>
      <c r="AW4" s="102"/>
      <c r="AX4" s="103"/>
      <c r="AY4" s="101" t="s">
        <v>89</v>
      </c>
      <c r="AZ4" s="102"/>
      <c r="BA4" s="103"/>
      <c r="BB4" s="101" t="s">
        <v>90</v>
      </c>
      <c r="BC4" s="102"/>
      <c r="BD4" s="103"/>
      <c r="BE4" s="101" t="s">
        <v>91</v>
      </c>
      <c r="BF4" s="102"/>
      <c r="BG4" s="103"/>
      <c r="BH4" s="101" t="s">
        <v>92</v>
      </c>
      <c r="BI4" s="102"/>
      <c r="BJ4" s="103"/>
      <c r="BK4" s="101" t="s">
        <v>93</v>
      </c>
      <c r="BL4" s="102"/>
      <c r="BM4" s="103"/>
      <c r="BN4" s="101" t="s">
        <v>94</v>
      </c>
      <c r="BO4" s="102"/>
      <c r="BP4" s="103"/>
      <c r="BQ4" s="101" t="s">
        <v>95</v>
      </c>
      <c r="BR4" s="102"/>
      <c r="BS4" s="103"/>
      <c r="BT4" s="106"/>
      <c r="BU4" s="110"/>
      <c r="BV4" s="111"/>
      <c r="BW4" s="112"/>
    </row>
    <row r="5" spans="1:75" x14ac:dyDescent="0.3">
      <c r="A5" s="118"/>
      <c r="B5" s="119"/>
      <c r="C5" s="97" t="s">
        <v>96</v>
      </c>
      <c r="D5" s="98"/>
      <c r="E5" s="47" t="s">
        <v>97</v>
      </c>
      <c r="F5" s="104" t="s">
        <v>96</v>
      </c>
      <c r="G5" s="98"/>
      <c r="H5" s="47" t="s">
        <v>97</v>
      </c>
      <c r="I5" s="97" t="s">
        <v>96</v>
      </c>
      <c r="J5" s="98"/>
      <c r="K5" s="47" t="s">
        <v>97</v>
      </c>
      <c r="L5" s="97" t="s">
        <v>96</v>
      </c>
      <c r="M5" s="98"/>
      <c r="N5" s="47" t="s">
        <v>97</v>
      </c>
      <c r="O5" s="97" t="s">
        <v>96</v>
      </c>
      <c r="P5" s="98"/>
      <c r="Q5" s="47" t="s">
        <v>97</v>
      </c>
      <c r="R5" s="97" t="s">
        <v>96</v>
      </c>
      <c r="S5" s="98"/>
      <c r="T5" s="47" t="s">
        <v>97</v>
      </c>
      <c r="U5" s="97" t="s">
        <v>96</v>
      </c>
      <c r="V5" s="98"/>
      <c r="W5" s="47" t="s">
        <v>97</v>
      </c>
      <c r="X5" s="97" t="s">
        <v>96</v>
      </c>
      <c r="Y5" s="98"/>
      <c r="Z5" s="47" t="s">
        <v>97</v>
      </c>
      <c r="AA5" s="97" t="s">
        <v>96</v>
      </c>
      <c r="AB5" s="98"/>
      <c r="AC5" s="47" t="s">
        <v>97</v>
      </c>
      <c r="AD5" s="97" t="s">
        <v>96</v>
      </c>
      <c r="AE5" s="98"/>
      <c r="AF5" s="47" t="s">
        <v>97</v>
      </c>
      <c r="AG5" s="97" t="s">
        <v>96</v>
      </c>
      <c r="AH5" s="98"/>
      <c r="AI5" s="47" t="s">
        <v>97</v>
      </c>
      <c r="AJ5" s="97" t="s">
        <v>96</v>
      </c>
      <c r="AK5" s="98"/>
      <c r="AL5" s="47" t="s">
        <v>97</v>
      </c>
      <c r="AM5" s="97" t="s">
        <v>96</v>
      </c>
      <c r="AN5" s="98"/>
      <c r="AO5" s="47" t="s">
        <v>97</v>
      </c>
      <c r="AP5" s="97" t="s">
        <v>96</v>
      </c>
      <c r="AQ5" s="98"/>
      <c r="AR5" s="47" t="s">
        <v>97</v>
      </c>
      <c r="AS5" s="97" t="s">
        <v>96</v>
      </c>
      <c r="AT5" s="98"/>
      <c r="AU5" s="47" t="s">
        <v>97</v>
      </c>
      <c r="AV5" s="97" t="s">
        <v>96</v>
      </c>
      <c r="AW5" s="98"/>
      <c r="AX5" s="47" t="s">
        <v>97</v>
      </c>
      <c r="AY5" s="97" t="s">
        <v>96</v>
      </c>
      <c r="AZ5" s="98"/>
      <c r="BA5" s="47" t="s">
        <v>97</v>
      </c>
      <c r="BB5" s="97" t="s">
        <v>96</v>
      </c>
      <c r="BC5" s="98"/>
      <c r="BD5" s="47" t="s">
        <v>97</v>
      </c>
      <c r="BE5" s="97" t="s">
        <v>96</v>
      </c>
      <c r="BF5" s="98"/>
      <c r="BG5" s="47" t="s">
        <v>97</v>
      </c>
      <c r="BH5" s="97" t="s">
        <v>96</v>
      </c>
      <c r="BI5" s="98"/>
      <c r="BJ5" s="47" t="s">
        <v>97</v>
      </c>
      <c r="BK5" s="97" t="s">
        <v>96</v>
      </c>
      <c r="BL5" s="98"/>
      <c r="BM5" s="47" t="s">
        <v>97</v>
      </c>
      <c r="BN5" s="97" t="s">
        <v>96</v>
      </c>
      <c r="BO5" s="98"/>
      <c r="BP5" s="47" t="s">
        <v>97</v>
      </c>
      <c r="BQ5" s="97" t="s">
        <v>96</v>
      </c>
      <c r="BR5" s="98"/>
      <c r="BS5" s="47" t="s">
        <v>97</v>
      </c>
      <c r="BT5" s="48" t="s">
        <v>96</v>
      </c>
      <c r="BU5" s="97" t="s">
        <v>96</v>
      </c>
      <c r="BV5" s="98"/>
      <c r="BW5" s="47" t="s">
        <v>97</v>
      </c>
    </row>
    <row r="6" spans="1:75" ht="31.2" thickBot="1" x14ac:dyDescent="0.35">
      <c r="A6" s="120"/>
      <c r="B6" s="121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5.6" thickTop="1" thickBot="1" x14ac:dyDescent="0.35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" thickTop="1" x14ac:dyDescent="0.3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3">
      <c r="A9" s="19">
        <v>101</v>
      </c>
      <c r="B9" s="71" t="s">
        <v>102</v>
      </c>
      <c r="C9" s="72">
        <v>201370.2</v>
      </c>
      <c r="D9" s="73">
        <v>1741.58</v>
      </c>
      <c r="E9" s="74">
        <v>201370.2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201370.2</v>
      </c>
      <c r="BV9" s="60">
        <f t="shared" si="0"/>
        <v>1741.58</v>
      </c>
      <c r="BW9" s="62">
        <f t="shared" si="0"/>
        <v>201370.2</v>
      </c>
    </row>
    <row r="10" spans="1:75" x14ac:dyDescent="0.3">
      <c r="A10" s="19">
        <v>102</v>
      </c>
      <c r="B10" s="71" t="s">
        <v>103</v>
      </c>
      <c r="C10" s="72">
        <v>14970.89</v>
      </c>
      <c r="D10" s="73"/>
      <c r="E10" s="74">
        <v>14974.02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14970.89</v>
      </c>
      <c r="BV10" s="60">
        <f t="shared" si="0"/>
        <v>0</v>
      </c>
      <c r="BW10" s="62">
        <f t="shared" si="0"/>
        <v>14974.02</v>
      </c>
    </row>
    <row r="11" spans="1:75" x14ac:dyDescent="0.3">
      <c r="A11" s="19">
        <v>103</v>
      </c>
      <c r="B11" s="71" t="s">
        <v>104</v>
      </c>
      <c r="C11" s="72">
        <v>92449.21</v>
      </c>
      <c r="D11" s="73"/>
      <c r="E11" s="74">
        <v>96235.86</v>
      </c>
      <c r="F11" s="72"/>
      <c r="G11" s="73"/>
      <c r="H11" s="74"/>
      <c r="I11" s="75"/>
      <c r="J11" s="73"/>
      <c r="K11" s="76"/>
      <c r="L11" s="77">
        <v>8598.5400000000009</v>
      </c>
      <c r="M11" s="73"/>
      <c r="N11" s="74">
        <v>9257.4599999999991</v>
      </c>
      <c r="O11" s="77"/>
      <c r="P11" s="73"/>
      <c r="Q11" s="74"/>
      <c r="R11" s="77">
        <v>1887</v>
      </c>
      <c r="S11" s="73"/>
      <c r="T11" s="74">
        <v>1094</v>
      </c>
      <c r="U11" s="77"/>
      <c r="V11" s="73"/>
      <c r="W11" s="74"/>
      <c r="X11" s="77"/>
      <c r="Y11" s="73"/>
      <c r="Z11" s="74"/>
      <c r="AA11" s="77">
        <v>117816</v>
      </c>
      <c r="AB11" s="73"/>
      <c r="AC11" s="74">
        <v>123065.98</v>
      </c>
      <c r="AD11" s="77">
        <v>52441.440000000002</v>
      </c>
      <c r="AE11" s="73"/>
      <c r="AF11" s="74">
        <v>51841.21</v>
      </c>
      <c r="AG11" s="77"/>
      <c r="AH11" s="73"/>
      <c r="AI11" s="74"/>
      <c r="AJ11" s="77">
        <v>6687.92</v>
      </c>
      <c r="AK11" s="73"/>
      <c r="AL11" s="74">
        <v>7602.92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>
        <v>756.4</v>
      </c>
      <c r="AW11" s="73"/>
      <c r="AX11" s="74">
        <v>756.4</v>
      </c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286285.35000000003</v>
      </c>
      <c r="BV11" s="60">
        <f t="shared" si="0"/>
        <v>0</v>
      </c>
      <c r="BW11" s="62">
        <f t="shared" si="0"/>
        <v>295502.67000000004</v>
      </c>
    </row>
    <row r="12" spans="1:75" x14ac:dyDescent="0.3">
      <c r="A12" s="19">
        <v>104</v>
      </c>
      <c r="B12" s="71" t="s">
        <v>18</v>
      </c>
      <c r="C12" s="72">
        <v>10872.27</v>
      </c>
      <c r="D12" s="73"/>
      <c r="E12" s="74">
        <v>10872.27</v>
      </c>
      <c r="F12" s="72"/>
      <c r="G12" s="73"/>
      <c r="H12" s="74"/>
      <c r="I12" s="75">
        <v>9572.75</v>
      </c>
      <c r="J12" s="73"/>
      <c r="K12" s="76">
        <v>9901.1299999999992</v>
      </c>
      <c r="L12" s="77">
        <v>13436.8</v>
      </c>
      <c r="M12" s="73"/>
      <c r="N12" s="74">
        <v>13436.8</v>
      </c>
      <c r="O12" s="77">
        <v>4150</v>
      </c>
      <c r="P12" s="73"/>
      <c r="Q12" s="74">
        <v>4150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6468.08</v>
      </c>
      <c r="AB12" s="73"/>
      <c r="AC12" s="74">
        <v>6577.25</v>
      </c>
      <c r="AD12" s="77">
        <v>2794.89</v>
      </c>
      <c r="AE12" s="73"/>
      <c r="AF12" s="74">
        <v>2794.89</v>
      </c>
      <c r="AG12" s="77">
        <v>21.39</v>
      </c>
      <c r="AH12" s="73"/>
      <c r="AI12" s="74">
        <v>21.39</v>
      </c>
      <c r="AJ12" s="77">
        <v>35757.879999999997</v>
      </c>
      <c r="AK12" s="73"/>
      <c r="AL12" s="74">
        <v>36789.83</v>
      </c>
      <c r="AM12" s="77"/>
      <c r="AN12" s="73"/>
      <c r="AO12" s="74"/>
      <c r="AP12" s="77">
        <v>2517.9499999999998</v>
      </c>
      <c r="AQ12" s="73"/>
      <c r="AR12" s="74">
        <v>2423.9499999999998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85592.01</v>
      </c>
      <c r="BV12" s="60">
        <f t="shared" si="0"/>
        <v>0</v>
      </c>
      <c r="BW12" s="62">
        <f t="shared" si="0"/>
        <v>86967.51</v>
      </c>
    </row>
    <row r="13" spans="1:75" x14ac:dyDescent="0.3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3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3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7715.84</v>
      </c>
      <c r="P15" s="73"/>
      <c r="Q15" s="76">
        <v>7715.84</v>
      </c>
      <c r="R15" s="77">
        <v>159.66999999999999</v>
      </c>
      <c r="S15" s="73"/>
      <c r="T15" s="74">
        <v>159.66999999999999</v>
      </c>
      <c r="U15" s="77"/>
      <c r="V15" s="73"/>
      <c r="W15" s="74"/>
      <c r="X15" s="75"/>
      <c r="Y15" s="73"/>
      <c r="Z15" s="76"/>
      <c r="AA15" s="77">
        <v>11086.39</v>
      </c>
      <c r="AB15" s="73"/>
      <c r="AC15" s="74">
        <v>11086.39</v>
      </c>
      <c r="AD15" s="75">
        <v>2298.61</v>
      </c>
      <c r="AE15" s="73"/>
      <c r="AF15" s="76">
        <v>2298.61</v>
      </c>
      <c r="AG15" s="75"/>
      <c r="AH15" s="73"/>
      <c r="AI15" s="76"/>
      <c r="AJ15" s="75">
        <v>388.83</v>
      </c>
      <c r="AK15" s="73"/>
      <c r="AL15" s="76">
        <v>388.83</v>
      </c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21649.340000000004</v>
      </c>
      <c r="BV15" s="60">
        <f t="shared" si="0"/>
        <v>0</v>
      </c>
      <c r="BW15" s="62">
        <f t="shared" si="0"/>
        <v>21649.340000000004</v>
      </c>
    </row>
    <row r="16" spans="1:75" x14ac:dyDescent="0.3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3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499.09</v>
      </c>
      <c r="AB17" s="73"/>
      <c r="AC17" s="76">
        <v>499.09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499.09</v>
      </c>
      <c r="BV17" s="60">
        <f t="shared" si="0"/>
        <v>0</v>
      </c>
      <c r="BW17" s="62">
        <f t="shared" si="0"/>
        <v>499.09</v>
      </c>
    </row>
    <row r="18" spans="1:75" x14ac:dyDescent="0.3">
      <c r="A18" s="19">
        <v>110</v>
      </c>
      <c r="B18" s="71" t="s">
        <v>110</v>
      </c>
      <c r="C18" s="72">
        <v>13700.97</v>
      </c>
      <c r="D18" s="73"/>
      <c r="E18" s="74">
        <v>13700.97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13700.97</v>
      </c>
      <c r="BV18" s="60">
        <f t="shared" si="0"/>
        <v>0</v>
      </c>
      <c r="BW18" s="62">
        <f t="shared" si="0"/>
        <v>13700.97</v>
      </c>
    </row>
    <row r="19" spans="1:75" x14ac:dyDescent="0.3">
      <c r="A19" s="80">
        <v>100</v>
      </c>
      <c r="B19" s="81" t="s">
        <v>111</v>
      </c>
      <c r="C19" s="79">
        <f t="shared" ref="C19:BS19" si="1">C9+C10+C11+C12+C13+C14+C15+C16+C17+C18</f>
        <v>333363.54000000004</v>
      </c>
      <c r="D19" s="61">
        <f t="shared" si="1"/>
        <v>1741.58</v>
      </c>
      <c r="E19" s="62">
        <f t="shared" si="1"/>
        <v>337153.32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9572.75</v>
      </c>
      <c r="J19" s="61">
        <f t="shared" si="1"/>
        <v>0</v>
      </c>
      <c r="K19" s="60">
        <f t="shared" si="1"/>
        <v>9901.1299999999992</v>
      </c>
      <c r="L19" s="82">
        <f t="shared" si="1"/>
        <v>22035.34</v>
      </c>
      <c r="M19" s="61">
        <f t="shared" si="1"/>
        <v>0</v>
      </c>
      <c r="N19" s="60">
        <f t="shared" si="1"/>
        <v>22694.26</v>
      </c>
      <c r="O19" s="82">
        <f t="shared" si="1"/>
        <v>11865.84</v>
      </c>
      <c r="P19" s="61">
        <f t="shared" si="1"/>
        <v>0</v>
      </c>
      <c r="Q19" s="60">
        <f t="shared" si="1"/>
        <v>11865.84</v>
      </c>
      <c r="R19" s="82">
        <f t="shared" si="1"/>
        <v>2046.67</v>
      </c>
      <c r="S19" s="61">
        <f t="shared" si="1"/>
        <v>0</v>
      </c>
      <c r="T19" s="60">
        <f t="shared" si="1"/>
        <v>1253.67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135869.56</v>
      </c>
      <c r="AB19" s="61">
        <f t="shared" si="1"/>
        <v>0</v>
      </c>
      <c r="AC19" s="60">
        <f t="shared" si="1"/>
        <v>141228.71</v>
      </c>
      <c r="AD19" s="82">
        <f t="shared" si="1"/>
        <v>57534.94</v>
      </c>
      <c r="AE19" s="61">
        <f t="shared" si="1"/>
        <v>0</v>
      </c>
      <c r="AF19" s="60">
        <f t="shared" si="1"/>
        <v>56934.71</v>
      </c>
      <c r="AG19" s="82">
        <f t="shared" si="1"/>
        <v>21.39</v>
      </c>
      <c r="AH19" s="61">
        <f t="shared" si="1"/>
        <v>0</v>
      </c>
      <c r="AI19" s="60">
        <f t="shared" si="1"/>
        <v>21.39</v>
      </c>
      <c r="AJ19" s="82">
        <f t="shared" si="1"/>
        <v>42834.63</v>
      </c>
      <c r="AK19" s="61">
        <f t="shared" si="1"/>
        <v>0</v>
      </c>
      <c r="AL19" s="60">
        <f t="shared" si="1"/>
        <v>44781.58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2517.9499999999998</v>
      </c>
      <c r="AQ19" s="61">
        <f t="shared" si="1"/>
        <v>0</v>
      </c>
      <c r="AR19" s="60">
        <f t="shared" si="1"/>
        <v>2423.9499999999998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756.4</v>
      </c>
      <c r="AW19" s="61">
        <f t="shared" si="1"/>
        <v>0</v>
      </c>
      <c r="AX19" s="60">
        <f t="shared" si="1"/>
        <v>756.4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624067.85</v>
      </c>
      <c r="BV19" s="60">
        <f>BV9+BV10+BV11+BV12+BV13+BV14+BV15+BV16+BV17+BV18</f>
        <v>1741.58</v>
      </c>
      <c r="BW19" s="83">
        <f>BW9+BW10+BW11+BW12+BW13+BW14+BW15+BW16+BW17+BW18</f>
        <v>634663.79999999993</v>
      </c>
    </row>
    <row r="20" spans="1:75" x14ac:dyDescent="0.3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3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3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3">
      <c r="A23" s="19">
        <v>202</v>
      </c>
      <c r="B23" s="71" t="s">
        <v>114</v>
      </c>
      <c r="C23" s="72">
        <v>39538.480000000003</v>
      </c>
      <c r="D23" s="73">
        <v>2684</v>
      </c>
      <c r="E23" s="74">
        <v>39996.480000000003</v>
      </c>
      <c r="F23" s="72"/>
      <c r="G23" s="73"/>
      <c r="H23" s="74"/>
      <c r="I23" s="75"/>
      <c r="J23" s="73"/>
      <c r="K23" s="76"/>
      <c r="L23" s="75">
        <v>42621.94</v>
      </c>
      <c r="M23" s="73"/>
      <c r="N23" s="76">
        <v>43371.94</v>
      </c>
      <c r="O23" s="75"/>
      <c r="P23" s="73"/>
      <c r="Q23" s="76"/>
      <c r="R23" s="75"/>
      <c r="S23" s="73"/>
      <c r="T23" s="76"/>
      <c r="U23" s="75"/>
      <c r="V23" s="73"/>
      <c r="W23" s="76"/>
      <c r="X23" s="75">
        <v>1966.64</v>
      </c>
      <c r="Y23" s="73"/>
      <c r="Z23" s="76">
        <v>1966.64</v>
      </c>
      <c r="AA23" s="75">
        <v>8015.4</v>
      </c>
      <c r="AB23" s="73">
        <v>4237.74</v>
      </c>
      <c r="AC23" s="76">
        <v>8015.4</v>
      </c>
      <c r="AD23" s="75"/>
      <c r="AE23" s="73">
        <v>31385.599999999999</v>
      </c>
      <c r="AF23" s="76">
        <v>4499.99</v>
      </c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92142.46</v>
      </c>
      <c r="BV23" s="60">
        <f t="shared" si="2"/>
        <v>38307.339999999997</v>
      </c>
      <c r="BW23" s="62">
        <f t="shared" si="2"/>
        <v>97850.450000000012</v>
      </c>
    </row>
    <row r="24" spans="1:75" x14ac:dyDescent="0.3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>
        <v>2000</v>
      </c>
      <c r="M24" s="73"/>
      <c r="N24" s="76">
        <v>2000</v>
      </c>
      <c r="O24" s="75"/>
      <c r="P24" s="73"/>
      <c r="Q24" s="76"/>
      <c r="R24" s="75"/>
      <c r="S24" s="73"/>
      <c r="T24" s="76"/>
      <c r="U24" s="75"/>
      <c r="V24" s="73"/>
      <c r="W24" s="76"/>
      <c r="X24" s="75"/>
      <c r="Y24" s="73"/>
      <c r="Z24" s="76"/>
      <c r="AA24" s="75">
        <v>2416.36</v>
      </c>
      <c r="AB24" s="73"/>
      <c r="AC24" s="76">
        <v>2416.36</v>
      </c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4416.3600000000006</v>
      </c>
      <c r="BV24" s="60">
        <f t="shared" si="2"/>
        <v>0</v>
      </c>
      <c r="BW24" s="62">
        <f t="shared" si="2"/>
        <v>4416.3600000000006</v>
      </c>
    </row>
    <row r="25" spans="1:75" x14ac:dyDescent="0.3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3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3">
      <c r="A27" s="80">
        <v>200</v>
      </c>
      <c r="B27" s="81" t="s">
        <v>118</v>
      </c>
      <c r="C27" s="79">
        <f t="shared" ref="C27:BN27" si="3">C22+C23+C24+C25+C26</f>
        <v>39538.480000000003</v>
      </c>
      <c r="D27" s="61">
        <f t="shared" si="3"/>
        <v>2684</v>
      </c>
      <c r="E27" s="62">
        <f t="shared" si="3"/>
        <v>39996.480000000003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0</v>
      </c>
      <c r="J27" s="61">
        <f t="shared" si="3"/>
        <v>0</v>
      </c>
      <c r="K27" s="60">
        <f t="shared" si="3"/>
        <v>0</v>
      </c>
      <c r="L27" s="82">
        <f t="shared" si="3"/>
        <v>44621.94</v>
      </c>
      <c r="M27" s="61">
        <f t="shared" si="3"/>
        <v>0</v>
      </c>
      <c r="N27" s="60">
        <f t="shared" si="3"/>
        <v>45371.94</v>
      </c>
      <c r="O27" s="82">
        <f t="shared" si="3"/>
        <v>0</v>
      </c>
      <c r="P27" s="61">
        <f t="shared" si="3"/>
        <v>0</v>
      </c>
      <c r="Q27" s="60">
        <f t="shared" si="3"/>
        <v>0</v>
      </c>
      <c r="R27" s="82">
        <f t="shared" si="3"/>
        <v>0</v>
      </c>
      <c r="S27" s="61">
        <f t="shared" si="3"/>
        <v>0</v>
      </c>
      <c r="T27" s="60">
        <f t="shared" si="3"/>
        <v>0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1966.64</v>
      </c>
      <c r="Y27" s="61">
        <f t="shared" si="3"/>
        <v>0</v>
      </c>
      <c r="Z27" s="60">
        <f t="shared" si="3"/>
        <v>1966.64</v>
      </c>
      <c r="AA27" s="82">
        <f t="shared" si="3"/>
        <v>10431.76</v>
      </c>
      <c r="AB27" s="61">
        <f t="shared" si="3"/>
        <v>4237.74</v>
      </c>
      <c r="AC27" s="60">
        <f t="shared" si="3"/>
        <v>10431.76</v>
      </c>
      <c r="AD27" s="82">
        <f t="shared" si="3"/>
        <v>0</v>
      </c>
      <c r="AE27" s="61">
        <f t="shared" si="3"/>
        <v>31385.599999999999</v>
      </c>
      <c r="AF27" s="60">
        <f t="shared" si="3"/>
        <v>4499.99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96558.82</v>
      </c>
      <c r="BV27" s="60">
        <f>BV22+BV23+BV24+BV25+BV26</f>
        <v>38307.339999999997</v>
      </c>
      <c r="BW27" s="83">
        <f>BW22+BW23+BW24+BW25+BW26</f>
        <v>102266.81000000001</v>
      </c>
    </row>
    <row r="28" spans="1:75" x14ac:dyDescent="0.3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3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3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3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3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3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3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3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3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3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3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3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55160.76</v>
      </c>
      <c r="BL39" s="73"/>
      <c r="BM39" s="76">
        <v>55160.76</v>
      </c>
      <c r="BN39" s="75"/>
      <c r="BO39" s="73"/>
      <c r="BP39" s="76"/>
      <c r="BQ39" s="75"/>
      <c r="BR39" s="73"/>
      <c r="BS39" s="76"/>
      <c r="BT39" s="78"/>
      <c r="BU39" s="79">
        <f t="shared" si="6"/>
        <v>55160.76</v>
      </c>
      <c r="BV39" s="60">
        <f t="shared" si="6"/>
        <v>0</v>
      </c>
      <c r="BW39" s="62">
        <f t="shared" si="6"/>
        <v>55160.76</v>
      </c>
    </row>
    <row r="40" spans="1:75" x14ac:dyDescent="0.3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3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55160.76</v>
      </c>
      <c r="BL41" s="61">
        <f t="shared" si="7"/>
        <v>0</v>
      </c>
      <c r="BM41" s="60">
        <f t="shared" si="7"/>
        <v>55160.76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55160.76</v>
      </c>
      <c r="BV41" s="60">
        <f>BV37+BV38+BV39+BV40</f>
        <v>0</v>
      </c>
      <c r="BW41" s="83">
        <f>BW37+BW38+BW39+BW40</f>
        <v>55160.76</v>
      </c>
    </row>
    <row r="42" spans="1:75" x14ac:dyDescent="0.3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3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3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3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3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3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3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123253.25</v>
      </c>
      <c r="BR48" s="73"/>
      <c r="BS48" s="76">
        <v>123253.25</v>
      </c>
      <c r="BT48" s="78"/>
      <c r="BU48" s="79">
        <f t="shared" ref="BU48:BW49" si="9">C48+F48+I48+L48+O48+R48+U48+X48+AA48+AD48+AG48+AJ48+AM48+AP48+AS48+AV48+AY48+BB48+BE48+BH48+BK48+BN48+BQ48</f>
        <v>123253.25</v>
      </c>
      <c r="BV48" s="60">
        <f t="shared" si="9"/>
        <v>0</v>
      </c>
      <c r="BW48" s="62">
        <f t="shared" si="9"/>
        <v>123253.25</v>
      </c>
    </row>
    <row r="49" spans="1:75" x14ac:dyDescent="0.3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26818.73</v>
      </c>
      <c r="BR49" s="73"/>
      <c r="BS49" s="76">
        <v>27026.54</v>
      </c>
      <c r="BT49" s="78"/>
      <c r="BU49" s="79">
        <f t="shared" si="9"/>
        <v>26818.73</v>
      </c>
      <c r="BV49" s="60">
        <f t="shared" si="9"/>
        <v>0</v>
      </c>
      <c r="BW49" s="62">
        <f t="shared" si="9"/>
        <v>27026.54</v>
      </c>
    </row>
    <row r="50" spans="1:75" x14ac:dyDescent="0.3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150071.98000000001</v>
      </c>
      <c r="BR50" s="61">
        <f>BR48+BR49</f>
        <v>0</v>
      </c>
      <c r="BS50" s="60">
        <f>BS48+BS49</f>
        <v>150279.79</v>
      </c>
      <c r="BT50" s="79"/>
      <c r="BU50" s="79">
        <f>BU48+BU49</f>
        <v>150071.98000000001</v>
      </c>
      <c r="BV50" s="60">
        <f>BV48+BV49</f>
        <v>0</v>
      </c>
      <c r="BW50" s="83">
        <f>BW48+BW49</f>
        <v>150279.79</v>
      </c>
    </row>
    <row r="51" spans="1:75" x14ac:dyDescent="0.3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" thickBot="1" x14ac:dyDescent="0.35">
      <c r="A52" s="99" t="s">
        <v>138</v>
      </c>
      <c r="B52" s="100"/>
      <c r="C52" s="86">
        <f t="shared" ref="C52:BN52" si="11">C19+C27+C34+C41+C45+C50</f>
        <v>372902.02</v>
      </c>
      <c r="D52" s="86">
        <f t="shared" si="11"/>
        <v>4425.58</v>
      </c>
      <c r="E52" s="86">
        <f t="shared" si="11"/>
        <v>377149.8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9572.75</v>
      </c>
      <c r="J52" s="86">
        <f t="shared" si="11"/>
        <v>0</v>
      </c>
      <c r="K52" s="86">
        <f t="shared" si="11"/>
        <v>9901.1299999999992</v>
      </c>
      <c r="L52" s="86">
        <f t="shared" si="11"/>
        <v>66657.279999999999</v>
      </c>
      <c r="M52" s="86">
        <f t="shared" si="11"/>
        <v>0</v>
      </c>
      <c r="N52" s="86">
        <f t="shared" si="11"/>
        <v>68066.2</v>
      </c>
      <c r="O52" s="86">
        <f t="shared" si="11"/>
        <v>11865.84</v>
      </c>
      <c r="P52" s="86">
        <f t="shared" si="11"/>
        <v>0</v>
      </c>
      <c r="Q52" s="86">
        <f t="shared" si="11"/>
        <v>11865.84</v>
      </c>
      <c r="R52" s="86">
        <f t="shared" si="11"/>
        <v>2046.67</v>
      </c>
      <c r="S52" s="86">
        <f t="shared" si="11"/>
        <v>0</v>
      </c>
      <c r="T52" s="86">
        <f t="shared" si="11"/>
        <v>1253.67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1966.64</v>
      </c>
      <c r="Y52" s="86">
        <f t="shared" si="11"/>
        <v>0</v>
      </c>
      <c r="Z52" s="86">
        <f t="shared" si="11"/>
        <v>1966.64</v>
      </c>
      <c r="AA52" s="86">
        <f t="shared" si="11"/>
        <v>146301.32</v>
      </c>
      <c r="AB52" s="86">
        <f t="shared" si="11"/>
        <v>4237.74</v>
      </c>
      <c r="AC52" s="86">
        <f t="shared" si="11"/>
        <v>151660.47</v>
      </c>
      <c r="AD52" s="86">
        <f t="shared" si="11"/>
        <v>57534.94</v>
      </c>
      <c r="AE52" s="86">
        <f t="shared" si="11"/>
        <v>31385.599999999999</v>
      </c>
      <c r="AF52" s="86">
        <f t="shared" si="11"/>
        <v>61434.7</v>
      </c>
      <c r="AG52" s="86">
        <f t="shared" si="11"/>
        <v>21.39</v>
      </c>
      <c r="AH52" s="86">
        <f t="shared" si="11"/>
        <v>0</v>
      </c>
      <c r="AI52" s="86">
        <f t="shared" si="11"/>
        <v>21.39</v>
      </c>
      <c r="AJ52" s="86">
        <f t="shared" si="11"/>
        <v>42834.63</v>
      </c>
      <c r="AK52" s="86">
        <f t="shared" si="11"/>
        <v>0</v>
      </c>
      <c r="AL52" s="86">
        <f t="shared" si="11"/>
        <v>44781.58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2517.9499999999998</v>
      </c>
      <c r="AQ52" s="86">
        <f t="shared" si="11"/>
        <v>0</v>
      </c>
      <c r="AR52" s="86">
        <f t="shared" si="11"/>
        <v>2423.9499999999998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756.4</v>
      </c>
      <c r="AW52" s="86">
        <f t="shared" si="11"/>
        <v>0</v>
      </c>
      <c r="AX52" s="86">
        <f t="shared" si="11"/>
        <v>756.4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55160.76</v>
      </c>
      <c r="BL52" s="86">
        <f t="shared" si="11"/>
        <v>0</v>
      </c>
      <c r="BM52" s="86">
        <f t="shared" si="11"/>
        <v>55160.76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150071.98000000001</v>
      </c>
      <c r="BR52" s="86">
        <f t="shared" si="12"/>
        <v>0</v>
      </c>
      <c r="BS52" s="86">
        <f t="shared" si="12"/>
        <v>150279.79</v>
      </c>
      <c r="BT52" s="86">
        <f>BT7</f>
        <v>0</v>
      </c>
      <c r="BU52" s="87">
        <f>BU7+BU19+BU27+BU34+BU41+BU45+BU50</f>
        <v>925859.40999999992</v>
      </c>
      <c r="BV52" s="88">
        <f>BV19+BV27+BV34+BV41+BV45+BV50</f>
        <v>40048.92</v>
      </c>
      <c r="BW52" s="88">
        <f>BW19+BW27+BW34+BW41+BW45+BW50</f>
        <v>942371.16</v>
      </c>
    </row>
    <row r="53" spans="1:75" ht="25.2" customHeight="1" thickTop="1" thickBot="1" x14ac:dyDescent="0.35">
      <c r="A53" s="95" t="s">
        <v>143</v>
      </c>
      <c r="B53" s="96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f>IF((#REF!+#REF!-#REF!)&lt;0,#REF!-#REF!-#REF!,0)</f>
        <v>0</v>
      </c>
      <c r="BV53" s="89"/>
      <c r="BW53" s="90">
        <f>IF((#REF!-#REF!)&lt;0,#REF!-#REF!,0)</f>
        <v>952294.17</v>
      </c>
    </row>
    <row r="54" spans="1:75" ht="15" thickTop="1" x14ac:dyDescent="0.3">
      <c r="A54" s="44" t="s">
        <v>139</v>
      </c>
    </row>
    <row r="55" spans="1:75" x14ac:dyDescent="0.3">
      <c r="A55" s="44" t="s">
        <v>140</v>
      </c>
    </row>
  </sheetData>
  <mergeCells count="75"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BQ3:BS3"/>
    <mergeCell ref="AJ3:AL3"/>
    <mergeCell ref="AM3:AO3"/>
    <mergeCell ref="AP3:AR3"/>
    <mergeCell ref="AS3:AU3"/>
    <mergeCell ref="AV3:AX3"/>
    <mergeCell ref="AY3:BA3"/>
    <mergeCell ref="AP4:AR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AA4:AC4"/>
    <mergeCell ref="AD4:AF4"/>
    <mergeCell ref="AG4:AI4"/>
    <mergeCell ref="AJ4:AL4"/>
    <mergeCell ref="AM4:AO4"/>
    <mergeCell ref="BK4:BM4"/>
    <mergeCell ref="BN4:BP4"/>
    <mergeCell ref="BQ4:BS4"/>
    <mergeCell ref="C5:D5"/>
    <mergeCell ref="F5:G5"/>
    <mergeCell ref="I5:J5"/>
    <mergeCell ref="L5:M5"/>
    <mergeCell ref="O5:P5"/>
    <mergeCell ref="R5:S5"/>
    <mergeCell ref="U5:V5"/>
    <mergeCell ref="AS4:AU4"/>
    <mergeCell ref="AV4:AX4"/>
    <mergeCell ref="AY4:BA4"/>
    <mergeCell ref="BB4:BD4"/>
    <mergeCell ref="BE4:BG4"/>
    <mergeCell ref="BH4:BJ4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A53:B53"/>
    <mergeCell ref="BH5:BI5"/>
    <mergeCell ref="BK5:BL5"/>
    <mergeCell ref="BN5:BO5"/>
    <mergeCell ref="BQ5:B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Entrate_rendiconto2017</vt:lpstr>
      <vt:lpstr>Spese_rendiconto2017</vt:lpstr>
      <vt:lpstr>Entrate_rendiconto2017!Area_stampa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dcterms:created xsi:type="dcterms:W3CDTF">2018-05-02T12:51:02Z</dcterms:created>
  <dcterms:modified xsi:type="dcterms:W3CDTF">2018-05-02T15:13:14Z</dcterms:modified>
</cp:coreProperties>
</file>